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<sst xmlns="http://schemas.openxmlformats.org/spreadsheetml/2006/main" count="72" uniqueCount="49">
  <si>
    <t>The People's Republic of China</t>
  </si>
  <si>
    <t>Malaysia</t>
  </si>
  <si>
    <t>RM'000</t>
  </si>
  <si>
    <t>Plant &amp; Equipment</t>
  </si>
  <si>
    <t>Assets</t>
  </si>
  <si>
    <t>revenue</t>
  </si>
  <si>
    <t xml:space="preserve">Additions to Prop. </t>
  </si>
  <si>
    <t>Segment</t>
  </si>
  <si>
    <t>Sales</t>
  </si>
  <si>
    <t>Geographical segments</t>
  </si>
  <si>
    <t>b</t>
  </si>
  <si>
    <t xml:space="preserve"> </t>
  </si>
  <si>
    <t>Segment liabilities</t>
  </si>
  <si>
    <t>LIABILITIES</t>
  </si>
  <si>
    <t>Segment assets</t>
  </si>
  <si>
    <t>ASSETS</t>
  </si>
  <si>
    <t>CONSOLIDATED BALANCE SHEET</t>
  </si>
  <si>
    <t xml:space="preserve">        depreciation and amortisation</t>
  </si>
  <si>
    <t>Non cash Expenses other than</t>
  </si>
  <si>
    <t>Depreciation &amp; amortisation</t>
  </si>
  <si>
    <t>Capital expenditure</t>
  </si>
  <si>
    <t>OTHER INFORMATION</t>
  </si>
  <si>
    <t>Profit after taxation</t>
  </si>
  <si>
    <t>Income taxes</t>
  </si>
  <si>
    <t>Profit before taxation</t>
  </si>
  <si>
    <t>Segment result</t>
  </si>
  <si>
    <t>Less:Interest Expense</t>
  </si>
  <si>
    <t>Add:Interest Income</t>
  </si>
  <si>
    <t>Profit Before Interest &amp; Tax</t>
  </si>
  <si>
    <t>RESULT</t>
  </si>
  <si>
    <t>Total revenue</t>
  </si>
  <si>
    <t>Inter-segment sales</t>
  </si>
  <si>
    <t>External sales</t>
  </si>
  <si>
    <t>REVENUE</t>
  </si>
  <si>
    <t>Consolidated</t>
  </si>
  <si>
    <t>Eliminations</t>
  </si>
  <si>
    <t>elimination</t>
  </si>
  <si>
    <t>recreation</t>
  </si>
  <si>
    <t>Education</t>
  </si>
  <si>
    <t>Trading</t>
  </si>
  <si>
    <t>Credit</t>
  </si>
  <si>
    <t xml:space="preserve">&amp; development </t>
  </si>
  <si>
    <t>Total before</t>
  </si>
  <si>
    <t>Hotel &amp;</t>
  </si>
  <si>
    <t>Property investment</t>
  </si>
  <si>
    <t>Business Segments</t>
  </si>
  <si>
    <t>a</t>
  </si>
  <si>
    <t>Segmental Analysis</t>
  </si>
  <si>
    <t>Announced 31-3-05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</si>
</sst>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 horizontal="right"/>
    </xf>
    <xf numFmtId="164" fontId="1" fillId="0" borderId="1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1" fillId="0" borderId="2" xfId="15" applyNumberFormat="1" applyFont="1" applyBorder="1" applyAlignment="1">
      <alignment horizontal="right"/>
    </xf>
    <xf numFmtId="0" fontId="2" fillId="0" borderId="0" xfId="0" applyFont="1" applyAlignment="1">
      <alignment/>
    </xf>
    <xf numFmtId="164" fontId="1" fillId="0" borderId="0" xfId="15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64" fontId="1" fillId="0" borderId="0" xfId="15" applyNumberFormat="1" applyFont="1" applyBorder="1" applyAlignment="1">
      <alignment horizontal="right"/>
    </xf>
    <xf numFmtId="164" fontId="1" fillId="0" borderId="3" xfId="15" applyNumberFormat="1" applyFont="1" applyBorder="1" applyAlignment="1">
      <alignment horizontal="right"/>
    </xf>
    <xf numFmtId="164" fontId="1" fillId="0" borderId="4" xfId="15" applyNumberFormat="1" applyFont="1" applyBorder="1" applyAlignment="1">
      <alignment horizontal="right"/>
    </xf>
    <xf numFmtId="164" fontId="4" fillId="0" borderId="0" xfId="15" applyNumberFormat="1" applyFont="1" applyAlignment="1">
      <alignment/>
    </xf>
    <xf numFmtId="164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%20StmtQ405_BursaMalaysia%2093mil%202c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equity"/>
      <sheetName val="CF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54"/>
  <sheetViews>
    <sheetView tabSelected="1" workbookViewId="0" topLeftCell="J1">
      <selection activeCell="S3" sqref="S3"/>
    </sheetView>
  </sheetViews>
  <sheetFormatPr defaultColWidth="9.00390625" defaultRowHeight="15.75"/>
  <cols>
    <col min="1" max="1" width="1.625" style="0" customWidth="1"/>
    <col min="2" max="2" width="3.625" style="0" customWidth="1"/>
    <col min="3" max="3" width="2.625" style="0" customWidth="1"/>
    <col min="4" max="4" width="35.625" style="0" customWidth="1"/>
    <col min="5" max="5" width="15.625" style="0" customWidth="1"/>
    <col min="6" max="6" width="2.625" style="0" customWidth="1"/>
    <col min="7" max="7" width="12.625" style="0" customWidth="1"/>
    <col min="8" max="8" width="2.625" style="0" customWidth="1"/>
    <col min="9" max="9" width="12.625" style="0" customWidth="1"/>
    <col min="10" max="10" width="2.625" style="0" customWidth="1"/>
    <col min="11" max="11" width="12.625" style="0" customWidth="1"/>
    <col min="12" max="12" width="2.625" style="0" customWidth="1"/>
    <col min="13" max="13" width="12.625" style="0" customWidth="1"/>
    <col min="14" max="14" width="2.625" style="0" customWidth="1"/>
    <col min="15" max="15" width="12.625" style="0" customWidth="1"/>
    <col min="16" max="16" width="2.625" style="0" customWidth="1"/>
    <col min="17" max="17" width="12.625" style="0" customWidth="1"/>
    <col min="18" max="18" width="2.625" style="0" customWidth="1"/>
    <col min="19" max="19" width="15.625" style="0" customWidth="1"/>
  </cols>
  <sheetData>
    <row r="2" spans="2:19" ht="15.75">
      <c r="B2" s="8">
        <v>9</v>
      </c>
      <c r="C2" s="9" t="s">
        <v>47</v>
      </c>
      <c r="D2" s="9"/>
      <c r="E2" s="7"/>
      <c r="F2" s="22"/>
      <c r="G2" s="7"/>
      <c r="H2" s="22"/>
      <c r="I2" s="7"/>
      <c r="J2" s="22"/>
      <c r="K2" s="7"/>
      <c r="L2" s="22"/>
      <c r="M2" s="7"/>
      <c r="N2" s="22"/>
      <c r="O2" s="7"/>
      <c r="P2" s="22"/>
      <c r="Q2" s="22"/>
      <c r="R2" s="22"/>
      <c r="S2" s="22"/>
    </row>
    <row r="3" spans="2:19" ht="15.75">
      <c r="B3" s="4"/>
      <c r="C3" s="3"/>
      <c r="D3" s="3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1"/>
      <c r="R3" s="1"/>
      <c r="S3" s="21" t="s">
        <v>48</v>
      </c>
    </row>
    <row r="4" spans="2:19" ht="15.75">
      <c r="B4" s="8" t="s">
        <v>46</v>
      </c>
      <c r="C4" s="9" t="s">
        <v>45</v>
      </c>
      <c r="D4" s="9"/>
      <c r="E4" s="7"/>
      <c r="F4" s="22"/>
      <c r="G4" s="7"/>
      <c r="H4" s="22"/>
      <c r="I4" s="7"/>
      <c r="J4" s="22"/>
      <c r="K4" s="7"/>
      <c r="L4" s="22"/>
      <c r="M4" s="7"/>
      <c r="N4" s="22"/>
      <c r="O4" s="7"/>
      <c r="P4" s="22"/>
      <c r="Q4" s="22"/>
      <c r="R4" s="22"/>
      <c r="S4" s="21"/>
    </row>
    <row r="5" spans="2:19" ht="15.75">
      <c r="B5" s="4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5.75">
      <c r="B6" s="8"/>
      <c r="C6" s="8"/>
      <c r="D6" s="8"/>
      <c r="E6" s="7" t="s">
        <v>44</v>
      </c>
      <c r="F6" s="7"/>
      <c r="G6" s="7"/>
      <c r="H6" s="7"/>
      <c r="I6" s="7"/>
      <c r="J6" s="7"/>
      <c r="K6" s="7"/>
      <c r="L6" s="7"/>
      <c r="M6" s="7" t="s">
        <v>43</v>
      </c>
      <c r="N6" s="7"/>
      <c r="O6" s="7" t="s">
        <v>42</v>
      </c>
      <c r="P6" s="7"/>
      <c r="Q6" s="7"/>
      <c r="R6" s="7"/>
      <c r="S6" s="7"/>
    </row>
    <row r="7" spans="2:19" ht="15.75">
      <c r="B7" s="8"/>
      <c r="C7" s="8"/>
      <c r="D7" s="8"/>
      <c r="E7" s="7" t="s">
        <v>41</v>
      </c>
      <c r="F7" s="7"/>
      <c r="G7" s="7" t="s">
        <v>40</v>
      </c>
      <c r="H7" s="7"/>
      <c r="I7" s="7" t="s">
        <v>39</v>
      </c>
      <c r="J7" s="7"/>
      <c r="K7" s="7" t="s">
        <v>38</v>
      </c>
      <c r="L7" s="7"/>
      <c r="M7" s="7" t="s">
        <v>37</v>
      </c>
      <c r="N7" s="7"/>
      <c r="O7" s="7" t="s">
        <v>36</v>
      </c>
      <c r="P7" s="7"/>
      <c r="Q7" s="7" t="s">
        <v>35</v>
      </c>
      <c r="R7" s="7"/>
      <c r="S7" s="7" t="s">
        <v>34</v>
      </c>
    </row>
    <row r="8" spans="2:19" ht="15.75">
      <c r="B8" s="8"/>
      <c r="C8" s="8"/>
      <c r="D8" s="8"/>
      <c r="E8" s="7" t="s">
        <v>2</v>
      </c>
      <c r="F8" s="7"/>
      <c r="G8" s="7" t="s">
        <v>2</v>
      </c>
      <c r="H8" s="7"/>
      <c r="I8" s="7" t="s">
        <v>2</v>
      </c>
      <c r="J8" s="7"/>
      <c r="K8" s="7" t="s">
        <v>2</v>
      </c>
      <c r="L8" s="7"/>
      <c r="M8" s="7" t="s">
        <v>2</v>
      </c>
      <c r="N8" s="7"/>
      <c r="O8" s="7" t="s">
        <v>2</v>
      </c>
      <c r="P8" s="7"/>
      <c r="Q8" s="7" t="s">
        <v>2</v>
      </c>
      <c r="R8" s="7"/>
      <c r="S8" s="7" t="s">
        <v>2</v>
      </c>
    </row>
    <row r="9" spans="2:19" ht="15.75">
      <c r="B9" s="4"/>
      <c r="C9" s="3"/>
      <c r="D9" s="3"/>
      <c r="E9" s="2"/>
      <c r="F9" s="1"/>
      <c r="G9" s="2"/>
      <c r="H9" s="1"/>
      <c r="I9" s="2"/>
      <c r="J9" s="1"/>
      <c r="K9" s="2"/>
      <c r="L9" s="1"/>
      <c r="M9" s="2"/>
      <c r="N9" s="1"/>
      <c r="O9" s="2"/>
      <c r="P9" s="1"/>
      <c r="Q9" s="1"/>
      <c r="R9" s="1"/>
      <c r="S9" s="1"/>
    </row>
    <row r="10" spans="2:19" ht="15.75">
      <c r="B10" s="4"/>
      <c r="C10" s="11" t="s">
        <v>33</v>
      </c>
      <c r="D10" s="3"/>
      <c r="E10" s="2"/>
      <c r="F10" s="1"/>
      <c r="G10" s="2"/>
      <c r="H10" s="1"/>
      <c r="I10" s="2"/>
      <c r="J10" s="1"/>
      <c r="K10" s="2"/>
      <c r="L10" s="1"/>
      <c r="M10" s="2"/>
      <c r="N10" s="1"/>
      <c r="O10" s="2"/>
      <c r="P10" s="1"/>
      <c r="Q10" s="1"/>
      <c r="R10" s="1"/>
      <c r="S10" s="1"/>
    </row>
    <row r="11" spans="2:19" ht="15.75">
      <c r="B11" s="4"/>
      <c r="C11" s="3"/>
      <c r="D11" s="3"/>
      <c r="E11" s="2"/>
      <c r="F11" s="1"/>
      <c r="G11" s="2"/>
      <c r="H11" s="1"/>
      <c r="I11" s="2"/>
      <c r="J11" s="1"/>
      <c r="K11" s="2"/>
      <c r="L11" s="1"/>
      <c r="M11" s="2"/>
      <c r="N11" s="1"/>
      <c r="O11" s="2"/>
      <c r="P11" s="1"/>
      <c r="Q11" s="1"/>
      <c r="R11" s="1"/>
      <c r="S11" s="1"/>
    </row>
    <row r="12" spans="2:19" ht="15.75">
      <c r="B12" s="4"/>
      <c r="C12" s="3"/>
      <c r="D12" s="3" t="s">
        <v>32</v>
      </c>
      <c r="E12" s="5">
        <f>908999</f>
        <v>908999</v>
      </c>
      <c r="F12" s="5"/>
      <c r="G12" s="5">
        <f>4760</f>
        <v>4760</v>
      </c>
      <c r="H12" s="5"/>
      <c r="I12" s="5">
        <f>65797</f>
        <v>65797</v>
      </c>
      <c r="J12" s="5"/>
      <c r="K12" s="5">
        <f>701</f>
        <v>701</v>
      </c>
      <c r="L12" s="5"/>
      <c r="M12" s="5">
        <f>20057</f>
        <v>20057</v>
      </c>
      <c r="N12" s="5"/>
      <c r="O12" s="5">
        <f>SUM(E12:N12)</f>
        <v>1000314</v>
      </c>
      <c r="P12" s="5"/>
      <c r="Q12" s="5">
        <v>0</v>
      </c>
      <c r="R12" s="5"/>
      <c r="S12" s="5">
        <f>+O12+Q12</f>
        <v>1000314</v>
      </c>
    </row>
    <row r="13" spans="2:19" ht="15.75">
      <c r="B13" s="4"/>
      <c r="C13" s="3"/>
      <c r="D13" s="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2:19" ht="15.75">
      <c r="B14" s="4"/>
      <c r="C14" s="3"/>
      <c r="D14" s="3" t="s">
        <v>31</v>
      </c>
      <c r="E14" s="5">
        <f>21049+533+12000</f>
        <v>33582</v>
      </c>
      <c r="F14" s="5"/>
      <c r="G14" s="5">
        <f>1302</f>
        <v>1302</v>
      </c>
      <c r="H14" s="5"/>
      <c r="I14" s="5">
        <f>13744+2403</f>
        <v>16147</v>
      </c>
      <c r="J14" s="5"/>
      <c r="K14" s="5">
        <f>1054</f>
        <v>1054</v>
      </c>
      <c r="L14" s="5"/>
      <c r="M14" s="5">
        <v>0</v>
      </c>
      <c r="N14" s="5"/>
      <c r="O14" s="5">
        <f>SUM(E14:M14)</f>
        <v>52085</v>
      </c>
      <c r="P14" s="5"/>
      <c r="Q14" s="5">
        <f>-O14</f>
        <v>-52085</v>
      </c>
      <c r="R14" s="5"/>
      <c r="S14" s="5">
        <f>+O14+Q14</f>
        <v>0</v>
      </c>
    </row>
    <row r="15" spans="2:19" ht="15.75">
      <c r="B15" s="4"/>
      <c r="C15" s="3"/>
      <c r="D15" s="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2:19" ht="15.75">
      <c r="B16" s="4"/>
      <c r="C16" s="3"/>
      <c r="D16" s="3" t="s">
        <v>30</v>
      </c>
      <c r="E16" s="19">
        <f>SUM(E12:E15)</f>
        <v>942581</v>
      </c>
      <c r="F16" s="19" t="s">
        <v>11</v>
      </c>
      <c r="G16" s="19">
        <f>SUM(G12:G15)</f>
        <v>6062</v>
      </c>
      <c r="H16" s="19" t="s">
        <v>11</v>
      </c>
      <c r="I16" s="19">
        <f>SUM(I12:I15)</f>
        <v>81944</v>
      </c>
      <c r="J16" s="19" t="s">
        <v>11</v>
      </c>
      <c r="K16" s="19">
        <f>SUM(K12:K15)</f>
        <v>1755</v>
      </c>
      <c r="L16" s="19" t="s">
        <v>11</v>
      </c>
      <c r="M16" s="19">
        <f>SUM(M12:M15)</f>
        <v>20057</v>
      </c>
      <c r="N16" s="19" t="s">
        <v>11</v>
      </c>
      <c r="O16" s="19">
        <f>SUM(O12:O15)</f>
        <v>1052399</v>
      </c>
      <c r="P16" s="19"/>
      <c r="Q16" s="19">
        <f>SUM(Q12:Q15)</f>
        <v>-52085</v>
      </c>
      <c r="R16" s="19"/>
      <c r="S16" s="19">
        <f>SUM(S12:S15)</f>
        <v>1000314</v>
      </c>
    </row>
    <row r="17" spans="2:19" ht="15.75">
      <c r="B17" s="4"/>
      <c r="C17" s="3"/>
      <c r="D17" s="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 t="s">
        <v>11</v>
      </c>
    </row>
    <row r="18" spans="2:19" ht="15.75">
      <c r="B18" s="4"/>
      <c r="C18" s="11" t="s">
        <v>29</v>
      </c>
      <c r="D18" s="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9" ht="15.75">
      <c r="B19" s="4"/>
      <c r="C19" s="3"/>
      <c r="D19" s="3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11</v>
      </c>
      <c r="P19" s="5"/>
      <c r="Q19" s="5"/>
      <c r="R19" s="5"/>
      <c r="S19" s="5" t="s">
        <v>11</v>
      </c>
    </row>
    <row r="20" spans="2:19" ht="15.75">
      <c r="B20" s="4"/>
      <c r="C20" s="3"/>
      <c r="D20" s="3" t="s">
        <v>28</v>
      </c>
      <c r="E20" s="5">
        <f>96534</f>
        <v>96534</v>
      </c>
      <c r="F20" s="5"/>
      <c r="G20" s="5">
        <f>671</f>
        <v>671</v>
      </c>
      <c r="H20" s="5"/>
      <c r="I20" s="5">
        <f>5519</f>
        <v>5519</v>
      </c>
      <c r="J20" s="5"/>
      <c r="K20" s="5">
        <f>-2083</f>
        <v>-2083</v>
      </c>
      <c r="L20" s="5"/>
      <c r="M20" s="5">
        <f>3232</f>
        <v>3232</v>
      </c>
      <c r="N20" s="5"/>
      <c r="O20" s="5">
        <f>SUM(E20:M20)</f>
        <v>103873</v>
      </c>
      <c r="P20" s="5"/>
      <c r="Q20" s="5">
        <f>1054+21049+533+16147+336</f>
        <v>39119</v>
      </c>
      <c r="R20" s="5"/>
      <c r="S20" s="5">
        <f>+O20+Q20</f>
        <v>142992</v>
      </c>
    </row>
    <row r="21" spans="2:19" ht="15.75">
      <c r="B21" s="4"/>
      <c r="C21" s="3"/>
      <c r="D21" s="3" t="s">
        <v>27</v>
      </c>
      <c r="E21" s="5">
        <f>9458</f>
        <v>9458</v>
      </c>
      <c r="F21" s="5"/>
      <c r="G21" s="5">
        <v>0</v>
      </c>
      <c r="H21" s="5"/>
      <c r="I21" s="5">
        <f>51</f>
        <v>51</v>
      </c>
      <c r="J21" s="5"/>
      <c r="K21" s="5">
        <v>4</v>
      </c>
      <c r="L21" s="5"/>
      <c r="M21" s="5">
        <v>0</v>
      </c>
      <c r="N21" s="5"/>
      <c r="O21" s="5">
        <f>SUM(E21:M21)</f>
        <v>9513</v>
      </c>
      <c r="P21" s="5"/>
      <c r="Q21" s="5">
        <f>-1009</f>
        <v>-1009</v>
      </c>
      <c r="R21" s="5"/>
      <c r="S21" s="5">
        <f>+O21+Q21</f>
        <v>8504</v>
      </c>
    </row>
    <row r="22" spans="2:19" ht="15.75">
      <c r="B22" s="4"/>
      <c r="C22" s="3"/>
      <c r="D22" s="3" t="s">
        <v>26</v>
      </c>
      <c r="E22" s="5">
        <v>-18928</v>
      </c>
      <c r="F22" s="5"/>
      <c r="G22" s="5">
        <v>0</v>
      </c>
      <c r="H22" s="5"/>
      <c r="I22" s="5">
        <f>-2414</f>
        <v>-2414</v>
      </c>
      <c r="J22" s="5"/>
      <c r="K22" s="5">
        <f>-322</f>
        <v>-322</v>
      </c>
      <c r="L22" s="5"/>
      <c r="M22" s="5">
        <f>-3253</f>
        <v>-3253</v>
      </c>
      <c r="N22" s="5"/>
      <c r="O22" s="5">
        <f>SUM(E22:M22)</f>
        <v>-24917</v>
      </c>
      <c r="P22" s="5"/>
      <c r="Q22" s="5">
        <f>966+1009</f>
        <v>1975</v>
      </c>
      <c r="R22" s="5"/>
      <c r="S22" s="20">
        <f>+O22+Q22</f>
        <v>-22942</v>
      </c>
    </row>
    <row r="23" spans="2:19" ht="15.75">
      <c r="B23" s="4"/>
      <c r="C23" s="3"/>
      <c r="D23" s="3" t="s">
        <v>25</v>
      </c>
      <c r="E23" s="19">
        <f>SUM(E20:E22)</f>
        <v>87064</v>
      </c>
      <c r="F23" s="19"/>
      <c r="G23" s="19">
        <f>SUM(G20:G22)</f>
        <v>671</v>
      </c>
      <c r="H23" s="19"/>
      <c r="I23" s="19">
        <f>SUM(I20:I22)</f>
        <v>3156</v>
      </c>
      <c r="J23" s="19"/>
      <c r="K23" s="19">
        <f>SUM(K20:K22)</f>
        <v>-2401</v>
      </c>
      <c r="L23" s="19"/>
      <c r="M23" s="19">
        <f>SUM(M20:M22)</f>
        <v>-21</v>
      </c>
      <c r="N23" s="19"/>
      <c r="O23" s="19">
        <f>SUM(O20:O22)</f>
        <v>88469</v>
      </c>
      <c r="P23" s="19"/>
      <c r="Q23" s="19">
        <f>SUM(Q20:Q22)</f>
        <v>40085</v>
      </c>
      <c r="R23" s="19"/>
      <c r="S23" s="18">
        <f>SUM(S20:S22)</f>
        <v>128554</v>
      </c>
    </row>
    <row r="24" spans="2:19" ht="15.75">
      <c r="B24" s="4"/>
      <c r="C24" s="3"/>
      <c r="D24" s="3"/>
      <c r="E24" s="2"/>
      <c r="F24" s="1"/>
      <c r="G24" s="2"/>
      <c r="H24" s="1"/>
      <c r="I24" s="2"/>
      <c r="J24" s="1"/>
      <c r="K24" s="2"/>
      <c r="L24" s="1"/>
      <c r="M24" s="2"/>
      <c r="N24" s="1"/>
      <c r="O24" s="2"/>
      <c r="P24" s="1"/>
      <c r="Q24" s="1"/>
      <c r="R24" s="1"/>
      <c r="S24" s="1"/>
    </row>
    <row r="25" spans="2:19" ht="15.75">
      <c r="B25" s="4"/>
      <c r="C25" s="3"/>
      <c r="D25" s="3" t="s">
        <v>24</v>
      </c>
      <c r="E25" s="2"/>
      <c r="F25" s="1"/>
      <c r="G25" s="2"/>
      <c r="H25" s="1"/>
      <c r="I25" s="2"/>
      <c r="J25" s="1"/>
      <c r="K25" s="2"/>
      <c r="L25" s="1"/>
      <c r="M25" s="2"/>
      <c r="N25" s="1"/>
      <c r="O25" s="2" t="s">
        <v>11</v>
      </c>
      <c r="P25" s="1"/>
      <c r="Q25" s="1"/>
      <c r="R25" s="1"/>
      <c r="S25" s="18">
        <f>+S23</f>
        <v>128554</v>
      </c>
    </row>
    <row r="26" spans="2:19" ht="15.75">
      <c r="B26" s="4"/>
      <c r="C26" s="3"/>
      <c r="D26" s="3"/>
      <c r="E26" s="2"/>
      <c r="F26" s="1"/>
      <c r="G26" s="2"/>
      <c r="H26" s="1"/>
      <c r="I26" s="2"/>
      <c r="J26" s="1"/>
      <c r="K26" s="2"/>
      <c r="L26" s="1"/>
      <c r="M26" s="2"/>
      <c r="N26" s="1"/>
      <c r="O26" s="2" t="s">
        <v>11</v>
      </c>
      <c r="P26" s="1"/>
      <c r="Q26" s="1"/>
      <c r="R26" s="1"/>
      <c r="S26" s="18"/>
    </row>
    <row r="27" spans="2:19" ht="15.75">
      <c r="B27" s="4"/>
      <c r="C27" s="3"/>
      <c r="D27" s="3" t="s">
        <v>23</v>
      </c>
      <c r="E27" s="2"/>
      <c r="F27" s="1"/>
      <c r="G27" s="2"/>
      <c r="H27" s="1"/>
      <c r="I27" s="2"/>
      <c r="J27" s="1"/>
      <c r="K27" s="2"/>
      <c r="L27" s="1"/>
      <c r="M27" s="2"/>
      <c r="N27" s="1"/>
      <c r="O27" s="2"/>
      <c r="P27" s="1"/>
      <c r="Q27" s="1"/>
      <c r="R27" s="1"/>
      <c r="S27" s="5">
        <f>-37056</f>
        <v>-37056</v>
      </c>
    </row>
    <row r="28" spans="2:19" ht="15.75">
      <c r="B28" s="4"/>
      <c r="C28" s="3"/>
      <c r="D28" s="3"/>
      <c r="E28" s="2"/>
      <c r="F28" s="1"/>
      <c r="G28" s="2"/>
      <c r="H28" s="1"/>
      <c r="I28" s="2"/>
      <c r="J28" s="1"/>
      <c r="K28" s="2"/>
      <c r="L28" s="1"/>
      <c r="M28" s="2"/>
      <c r="N28" s="1"/>
      <c r="O28" s="2"/>
      <c r="P28" s="1"/>
      <c r="Q28" s="1"/>
      <c r="R28" s="1"/>
      <c r="S28" s="5"/>
    </row>
    <row r="29" spans="2:19" ht="16.5" thickBot="1">
      <c r="B29" s="4"/>
      <c r="C29" s="3"/>
      <c r="D29" s="3" t="s">
        <v>22</v>
      </c>
      <c r="E29" s="2"/>
      <c r="F29" s="1"/>
      <c r="G29" s="2"/>
      <c r="H29" s="1"/>
      <c r="I29" s="2"/>
      <c r="J29" s="1"/>
      <c r="K29" s="2"/>
      <c r="L29" s="1"/>
      <c r="M29" s="2"/>
      <c r="N29" s="1"/>
      <c r="O29" s="2"/>
      <c r="P29" s="1"/>
      <c r="Q29" s="1"/>
      <c r="R29" s="1"/>
      <c r="S29" s="6">
        <f>+S25+S27</f>
        <v>91498</v>
      </c>
    </row>
    <row r="30" spans="2:19" ht="15.75">
      <c r="B30" s="4"/>
      <c r="C30" s="3"/>
      <c r="D30" s="3"/>
      <c r="E30" s="2"/>
      <c r="F30" s="1"/>
      <c r="G30" s="2"/>
      <c r="H30" s="1"/>
      <c r="I30" s="2"/>
      <c r="J30" s="1"/>
      <c r="K30" s="2"/>
      <c r="L30" s="1"/>
      <c r="M30" s="2"/>
      <c r="N30" s="1"/>
      <c r="O30" s="2"/>
      <c r="P30" s="1"/>
      <c r="Q30" s="1"/>
      <c r="R30" s="1"/>
      <c r="S30" s="5" t="s">
        <v>11</v>
      </c>
    </row>
    <row r="31" spans="2:19" ht="15.75">
      <c r="B31" s="4"/>
      <c r="C31" s="3"/>
      <c r="D31" s="3"/>
      <c r="E31" s="2"/>
      <c r="F31" s="1"/>
      <c r="G31" s="2"/>
      <c r="H31" s="1"/>
      <c r="I31" s="2"/>
      <c r="J31" s="1"/>
      <c r="K31" s="2"/>
      <c r="L31" s="1"/>
      <c r="M31" s="2"/>
      <c r="N31" s="1"/>
      <c r="O31" s="2"/>
      <c r="P31" s="1"/>
      <c r="Q31" s="1"/>
      <c r="R31" s="1"/>
      <c r="S31" s="5"/>
    </row>
    <row r="32" spans="2:19" ht="15.75">
      <c r="B32" s="14"/>
      <c r="C32" s="17" t="s">
        <v>21</v>
      </c>
      <c r="D32" s="13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5"/>
      <c r="Q32" s="15"/>
      <c r="R32" s="15"/>
      <c r="S32" s="12"/>
    </row>
    <row r="33" spans="2:19" ht="15.75">
      <c r="B33" s="14"/>
      <c r="C33" s="13"/>
      <c r="D33" s="13" t="s">
        <v>20</v>
      </c>
      <c r="E33" s="12">
        <f>6716</f>
        <v>6716</v>
      </c>
      <c r="F33" s="12"/>
      <c r="G33" s="12">
        <f>3</f>
        <v>3</v>
      </c>
      <c r="H33" s="12"/>
      <c r="I33" s="12">
        <f>205+56</f>
        <v>261</v>
      </c>
      <c r="J33" s="12"/>
      <c r="K33" s="12">
        <v>75</v>
      </c>
      <c r="L33" s="12"/>
      <c r="M33" s="12">
        <f>1923</f>
        <v>1923</v>
      </c>
      <c r="N33" s="12"/>
      <c r="O33" s="12">
        <v>0</v>
      </c>
      <c r="P33" s="12"/>
      <c r="Q33" s="12">
        <v>0</v>
      </c>
      <c r="R33" s="12"/>
      <c r="S33" s="12">
        <f>SUM(E33:Q33)</f>
        <v>8978</v>
      </c>
    </row>
    <row r="34" spans="2:19" ht="15.75">
      <c r="B34" s="14"/>
      <c r="C34" s="13"/>
      <c r="D34" s="13" t="s">
        <v>19</v>
      </c>
      <c r="E34" s="12">
        <f>5555</f>
        <v>5555</v>
      </c>
      <c r="F34" s="12"/>
      <c r="G34" s="12">
        <v>15</v>
      </c>
      <c r="H34" s="12"/>
      <c r="I34" s="12">
        <f>2+530+265+21</f>
        <v>818</v>
      </c>
      <c r="J34" s="12"/>
      <c r="K34" s="12">
        <f>755+107</f>
        <v>862</v>
      </c>
      <c r="L34" s="12"/>
      <c r="M34" s="12">
        <f>2784</f>
        <v>2784</v>
      </c>
      <c r="N34" s="12"/>
      <c r="O34" s="12">
        <v>0</v>
      </c>
      <c r="P34" s="12"/>
      <c r="Q34" s="12">
        <v>0</v>
      </c>
      <c r="R34" s="12"/>
      <c r="S34" s="12">
        <f>SUM(E34:Q34)</f>
        <v>10034</v>
      </c>
    </row>
    <row r="35" spans="2:19" ht="15.75">
      <c r="B35" s="14"/>
      <c r="C35" s="13"/>
      <c r="D35" s="13" t="s">
        <v>18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19" ht="15.75">
      <c r="B36" s="14"/>
      <c r="C36" s="13"/>
      <c r="D36" s="13" t="s">
        <v>17</v>
      </c>
      <c r="E36" s="12">
        <f>907</f>
        <v>907</v>
      </c>
      <c r="F36" s="12"/>
      <c r="G36" s="12">
        <v>3</v>
      </c>
      <c r="H36" s="12"/>
      <c r="I36" s="12">
        <v>0</v>
      </c>
      <c r="J36" s="12"/>
      <c r="K36" s="12">
        <f>69</f>
        <v>69</v>
      </c>
      <c r="L36" s="12"/>
      <c r="M36" s="12">
        <f>387</f>
        <v>387</v>
      </c>
      <c r="N36" s="12"/>
      <c r="O36" s="12">
        <v>0</v>
      </c>
      <c r="P36" s="12"/>
      <c r="Q36" s="12">
        <v>0</v>
      </c>
      <c r="R36" s="12"/>
      <c r="S36" s="12">
        <f>SUM(E36:Q36)</f>
        <v>1366</v>
      </c>
    </row>
    <row r="37" spans="2:19" ht="15.75">
      <c r="B37" s="4"/>
      <c r="C37" s="3"/>
      <c r="D37" s="3"/>
      <c r="E37" s="2"/>
      <c r="F37" s="1"/>
      <c r="G37" s="2"/>
      <c r="H37" s="1"/>
      <c r="I37" s="2"/>
      <c r="J37" s="1"/>
      <c r="K37" s="2"/>
      <c r="L37" s="1"/>
      <c r="M37" s="2"/>
      <c r="N37" s="1"/>
      <c r="O37" s="2"/>
      <c r="P37" s="1"/>
      <c r="Q37" s="1"/>
      <c r="R37" s="1"/>
      <c r="S37" s="5"/>
    </row>
    <row r="38" spans="2:19" ht="15.75">
      <c r="B38" s="4"/>
      <c r="C38" s="11" t="s">
        <v>16</v>
      </c>
      <c r="D38" s="3"/>
      <c r="E38" s="2"/>
      <c r="F38" s="1"/>
      <c r="G38" s="2"/>
      <c r="H38" s="1"/>
      <c r="I38" s="2"/>
      <c r="J38" s="1"/>
      <c r="K38" s="2"/>
      <c r="L38" s="1"/>
      <c r="M38" s="2"/>
      <c r="N38" s="1"/>
      <c r="O38" s="2"/>
      <c r="P38" s="1"/>
      <c r="Q38" s="1"/>
      <c r="R38" s="1"/>
      <c r="S38" s="5"/>
    </row>
    <row r="39" spans="2:19" ht="15.75">
      <c r="B39" s="4"/>
      <c r="C39" s="11" t="s">
        <v>15</v>
      </c>
      <c r="D39" s="3"/>
      <c r="E39" s="2"/>
      <c r="F39" s="1"/>
      <c r="G39" s="2"/>
      <c r="H39" s="1"/>
      <c r="I39" s="2"/>
      <c r="J39" s="1"/>
      <c r="K39" s="2"/>
      <c r="L39" s="1"/>
      <c r="M39" s="2"/>
      <c r="N39" s="1"/>
      <c r="O39" s="2"/>
      <c r="P39" s="1"/>
      <c r="Q39" s="1"/>
      <c r="R39" s="1"/>
      <c r="S39" s="5"/>
    </row>
    <row r="40" spans="2:19" ht="16.5" thickBot="1">
      <c r="B40" s="4"/>
      <c r="C40" s="3"/>
      <c r="D40" s="3" t="s">
        <v>14</v>
      </c>
      <c r="E40" s="5">
        <f>3556541</f>
        <v>3556541</v>
      </c>
      <c r="F40" s="5"/>
      <c r="G40" s="5">
        <v>0</v>
      </c>
      <c r="H40" s="5"/>
      <c r="I40" s="5">
        <v>0</v>
      </c>
      <c r="J40" s="5"/>
      <c r="K40" s="5">
        <f>36561</f>
        <v>36561</v>
      </c>
      <c r="L40" s="5"/>
      <c r="M40" s="5">
        <f>162421</f>
        <v>162421</v>
      </c>
      <c r="N40" s="5"/>
      <c r="O40" s="5">
        <v>0</v>
      </c>
      <c r="P40" s="5"/>
      <c r="Q40" s="5">
        <v>0</v>
      </c>
      <c r="R40" s="5"/>
      <c r="S40" s="10">
        <f>SUM(E40:Q40)</f>
        <v>3755523</v>
      </c>
    </row>
    <row r="41" spans="2:19" ht="15.75">
      <c r="B41" s="4"/>
      <c r="C41" s="3"/>
      <c r="D41" s="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 t="s">
        <v>11</v>
      </c>
    </row>
    <row r="42" spans="2:19" ht="15.75">
      <c r="B42" s="4"/>
      <c r="C42" s="11" t="s">
        <v>13</v>
      </c>
      <c r="D42" s="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 t="s">
        <v>11</v>
      </c>
    </row>
    <row r="43" spans="2:19" ht="16.5" thickBot="1">
      <c r="B43" s="4"/>
      <c r="C43" s="3"/>
      <c r="D43" s="3" t="s">
        <v>12</v>
      </c>
      <c r="E43" s="5">
        <f>2557528</f>
        <v>2557528</v>
      </c>
      <c r="F43" s="5"/>
      <c r="G43" s="5">
        <v>0</v>
      </c>
      <c r="H43" s="5"/>
      <c r="I43" s="5">
        <v>0</v>
      </c>
      <c r="J43" s="5"/>
      <c r="K43" s="5">
        <f>6713</f>
        <v>6713</v>
      </c>
      <c r="L43" s="5"/>
      <c r="M43" s="5">
        <f>102385</f>
        <v>102385</v>
      </c>
      <c r="N43" s="5"/>
      <c r="O43" s="5">
        <v>0</v>
      </c>
      <c r="P43" s="5"/>
      <c r="Q43" s="5">
        <v>0</v>
      </c>
      <c r="R43" s="5"/>
      <c r="S43" s="10">
        <f>SUM(E43:Q43)</f>
        <v>2666626</v>
      </c>
    </row>
    <row r="44" spans="2:19" ht="15.75">
      <c r="B44" s="4"/>
      <c r="C44" s="3"/>
      <c r="D44" s="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 t="s">
        <v>11</v>
      </c>
    </row>
    <row r="45" spans="2:19" ht="15.75">
      <c r="B45" s="4"/>
      <c r="C45" s="3"/>
      <c r="D45" s="3"/>
      <c r="E45" s="2"/>
      <c r="F45" s="1"/>
      <c r="G45" s="2"/>
      <c r="H45" s="1"/>
      <c r="I45" s="2"/>
      <c r="J45" s="1"/>
      <c r="K45" s="2"/>
      <c r="L45" s="1"/>
      <c r="M45" s="2"/>
      <c r="N45" s="1"/>
      <c r="O45" s="2"/>
      <c r="P45" s="1"/>
      <c r="Q45" s="1"/>
      <c r="R45" s="1"/>
      <c r="S45" s="1"/>
    </row>
    <row r="46" spans="2:19" ht="15.75">
      <c r="B46" s="8" t="s">
        <v>10</v>
      </c>
      <c r="C46" s="9" t="s">
        <v>9</v>
      </c>
      <c r="D46" s="9"/>
      <c r="E46" s="2"/>
      <c r="F46" s="1"/>
      <c r="G46" s="2"/>
      <c r="H46" s="1"/>
      <c r="I46" s="2"/>
      <c r="J46" s="1"/>
      <c r="K46" s="2"/>
      <c r="L46" s="1"/>
      <c r="M46" s="2"/>
      <c r="N46" s="1"/>
      <c r="O46" s="2"/>
      <c r="P46" s="1"/>
      <c r="Q46" s="1"/>
      <c r="R46" s="1"/>
      <c r="S46" s="1"/>
    </row>
    <row r="47" spans="2:19" ht="15.75">
      <c r="B47" s="8"/>
      <c r="C47" s="8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  <c r="O47" s="7" t="s">
        <v>8</v>
      </c>
      <c r="P47" s="7"/>
      <c r="Q47" s="7" t="s">
        <v>7</v>
      </c>
      <c r="R47" s="7"/>
      <c r="S47" s="7" t="s">
        <v>6</v>
      </c>
    </row>
    <row r="48" spans="2:19" ht="15.75">
      <c r="B48" s="8"/>
      <c r="C48" s="8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 t="s">
        <v>5</v>
      </c>
      <c r="P48" s="7"/>
      <c r="Q48" s="7" t="s">
        <v>4</v>
      </c>
      <c r="R48" s="7"/>
      <c r="S48" s="7" t="s">
        <v>3</v>
      </c>
    </row>
    <row r="49" spans="2:19" ht="15.75">
      <c r="B49" s="8"/>
      <c r="C49" s="8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  <c r="O49" s="7" t="s">
        <v>2</v>
      </c>
      <c r="P49" s="7"/>
      <c r="Q49" s="7" t="s">
        <v>2</v>
      </c>
      <c r="R49" s="7"/>
      <c r="S49" s="7" t="s">
        <v>2</v>
      </c>
    </row>
    <row r="50" spans="2:19" ht="15.75">
      <c r="B50" s="4"/>
      <c r="C50" s="3" t="s">
        <v>1</v>
      </c>
      <c r="D50" s="3"/>
      <c r="E50" s="2"/>
      <c r="F50" s="1"/>
      <c r="G50" s="2"/>
      <c r="H50" s="1"/>
      <c r="I50" s="2"/>
      <c r="J50" s="1"/>
      <c r="K50" s="2"/>
      <c r="L50" s="1"/>
      <c r="M50" s="2"/>
      <c r="N50" s="1"/>
      <c r="O50" s="5">
        <f>980257</f>
        <v>980257</v>
      </c>
      <c r="P50" s="5"/>
      <c r="Q50" s="5">
        <f>3514494</f>
        <v>3514494</v>
      </c>
      <c r="R50" s="5"/>
      <c r="S50" s="5">
        <f>7055</f>
        <v>7055</v>
      </c>
    </row>
    <row r="51" spans="2:19" ht="15.75">
      <c r="B51" s="4"/>
      <c r="C51" s="3" t="s">
        <v>0</v>
      </c>
      <c r="D51" s="3"/>
      <c r="E51" s="2"/>
      <c r="F51" s="1"/>
      <c r="G51" s="2"/>
      <c r="H51" s="1"/>
      <c r="I51" s="2"/>
      <c r="J51" s="1"/>
      <c r="K51" s="2"/>
      <c r="L51" s="1"/>
      <c r="M51" s="2"/>
      <c r="N51" s="1"/>
      <c r="O51" s="5">
        <f>+M12</f>
        <v>20057</v>
      </c>
      <c r="P51" s="5"/>
      <c r="Q51" s="5">
        <f>241029</f>
        <v>241029</v>
      </c>
      <c r="R51" s="5"/>
      <c r="S51" s="5">
        <f>1923</f>
        <v>1923</v>
      </c>
    </row>
    <row r="52" spans="2:19" ht="16.5" thickBot="1">
      <c r="B52" s="4"/>
      <c r="C52" s="3"/>
      <c r="D52" s="3"/>
      <c r="E52" s="2"/>
      <c r="F52" s="1"/>
      <c r="G52" s="2"/>
      <c r="H52" s="1"/>
      <c r="I52" s="2"/>
      <c r="J52" s="1"/>
      <c r="K52" s="2"/>
      <c r="L52" s="1"/>
      <c r="M52" s="2"/>
      <c r="N52" s="1"/>
      <c r="O52" s="6">
        <f>SUM(O50:O51)</f>
        <v>1000314</v>
      </c>
      <c r="P52" s="6"/>
      <c r="Q52" s="6">
        <f>SUM(Q50:Q51)</f>
        <v>3755523</v>
      </c>
      <c r="R52" s="6"/>
      <c r="S52" s="6">
        <f>SUM(S50:S51)</f>
        <v>8978</v>
      </c>
    </row>
    <row r="53" spans="2:19" ht="15.75">
      <c r="B53" s="4"/>
      <c r="C53" s="3"/>
      <c r="D53" s="3"/>
      <c r="E53" s="2"/>
      <c r="F53" s="1"/>
      <c r="G53" s="2"/>
      <c r="H53" s="1"/>
      <c r="I53" s="2"/>
      <c r="J53" s="1"/>
      <c r="K53" s="2"/>
      <c r="L53" s="1"/>
      <c r="M53" s="2"/>
      <c r="N53" s="1"/>
      <c r="O53" s="5">
        <f>+O52-S16</f>
        <v>0</v>
      </c>
      <c r="P53" s="5"/>
      <c r="Q53" s="5">
        <f>+S40-Q52</f>
        <v>0</v>
      </c>
      <c r="R53" s="5"/>
      <c r="S53" s="5">
        <f>+S52-S33</f>
        <v>0</v>
      </c>
    </row>
    <row r="54" spans="2:19" ht="15.75">
      <c r="B54" s="4"/>
      <c r="C54" s="3"/>
      <c r="D54" s="3"/>
      <c r="E54" s="2"/>
      <c r="F54" s="1"/>
      <c r="G54" s="2"/>
      <c r="H54" s="1"/>
      <c r="I54" s="2"/>
      <c r="J54" s="1"/>
      <c r="K54" s="2"/>
      <c r="L54" s="1"/>
      <c r="M54" s="2"/>
      <c r="N54" s="1"/>
      <c r="O54" s="2"/>
      <c r="P54" s="1"/>
      <c r="Q54" s="1"/>
      <c r="R54" s="1"/>
      <c r="S5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TCB Resources Sdn Bhd</dc:creator>
  <cp:keywords/>
  <dc:description/>
  <cp:lastModifiedBy>TCB Resources Sdn Bhd</cp:lastModifiedBy>
  <dcterms:created xsi:type="dcterms:W3CDTF">2005-03-31T09:14:18Z</dcterms:created>
  <dcterms:modified xsi:type="dcterms:W3CDTF">2005-03-31T09:17:36Z</dcterms:modified>
  <cp:category/>
  <cp:version/>
  <cp:contentType/>
  <cp:contentStatus/>
</cp:coreProperties>
</file>